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Викон  І квартал 2025\"/>
    </mc:Choice>
  </mc:AlternateContent>
  <bookViews>
    <workbookView xWindow="-120" yWindow="-120" windowWidth="20730" windowHeight="1116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96" i="1" l="1"/>
  <c r="G96" i="1"/>
  <c r="F96" i="1"/>
  <c r="G95" i="1"/>
  <c r="F95" i="1"/>
  <c r="G74" i="1"/>
  <c r="F74" i="1"/>
  <c r="G77" i="1"/>
  <c r="G78" i="1"/>
  <c r="F77" i="1"/>
  <c r="F78" i="1"/>
  <c r="G47" i="1"/>
  <c r="G66" i="1"/>
  <c r="F66" i="1"/>
  <c r="F47" i="1" s="1"/>
  <c r="G71" i="1"/>
  <c r="F71" i="1"/>
  <c r="G67" i="1"/>
  <c r="F67" i="1"/>
  <c r="G62" i="1"/>
  <c r="F62" i="1"/>
  <c r="G63" i="1"/>
  <c r="F63" i="1"/>
  <c r="G5" i="1"/>
  <c r="G42" i="1"/>
  <c r="G43" i="1"/>
  <c r="F43" i="1"/>
  <c r="E88" i="1" l="1"/>
  <c r="E94" i="1"/>
  <c r="E96" i="1"/>
  <c r="D91" i="1"/>
  <c r="D84" i="1"/>
  <c r="D89" i="1"/>
  <c r="E86" i="1"/>
  <c r="D82" i="1"/>
  <c r="C96" i="1"/>
  <c r="D95" i="1"/>
  <c r="D62" i="1"/>
  <c r="D63" i="1"/>
  <c r="D59" i="1"/>
  <c r="D55" i="1"/>
  <c r="D48" i="1"/>
  <c r="D51" i="1"/>
  <c r="D38" i="1"/>
  <c r="D29" i="1"/>
  <c r="D28" i="1" s="1"/>
  <c r="D25" i="1"/>
  <c r="D23" i="1"/>
  <c r="D21" i="1"/>
  <c r="D18" i="1"/>
  <c r="D15" i="1"/>
  <c r="D14" i="1" s="1"/>
  <c r="D12" i="1"/>
  <c r="D6" i="1" s="1"/>
  <c r="D7" i="1"/>
  <c r="C47" i="1"/>
  <c r="C95" i="1" s="1"/>
  <c r="C80" i="1"/>
  <c r="C81" i="1"/>
  <c r="C91" i="1"/>
  <c r="C89" i="1"/>
  <c r="C84" i="1"/>
  <c r="C82" i="1"/>
  <c r="C59" i="1"/>
  <c r="C55" i="1"/>
  <c r="C54" i="1" s="1"/>
  <c r="C51" i="1"/>
  <c r="C48" i="1" s="1"/>
  <c r="C38" i="1"/>
  <c r="C29" i="1"/>
  <c r="C28" i="1" s="1"/>
  <c r="E30" i="1"/>
  <c r="C25" i="1"/>
  <c r="C23" i="1"/>
  <c r="C21" i="1"/>
  <c r="C20" i="1" s="1"/>
  <c r="C14" i="1"/>
  <c r="C15" i="1"/>
  <c r="C12" i="1"/>
  <c r="C7" i="1"/>
  <c r="C6" i="1" s="1"/>
  <c r="D81" i="1" l="1"/>
  <c r="D80" i="1" s="1"/>
  <c r="D96" i="1" s="1"/>
  <c r="D54" i="1"/>
  <c r="D47" i="1" s="1"/>
  <c r="E47" i="1" s="1"/>
  <c r="D20" i="1"/>
  <c r="D5" i="1"/>
  <c r="E5" i="1" s="1"/>
  <c r="C5" i="1"/>
  <c r="H42" i="1"/>
  <c r="H43" i="1"/>
  <c r="H44" i="1"/>
  <c r="H45" i="1"/>
  <c r="H46" i="1"/>
  <c r="H47" i="1"/>
  <c r="H62" i="1"/>
  <c r="H63" i="1"/>
  <c r="H65" i="1"/>
  <c r="H66" i="1"/>
  <c r="H67" i="1"/>
  <c r="H68" i="1"/>
  <c r="H69" i="1"/>
  <c r="H71" i="1"/>
  <c r="H72" i="1"/>
  <c r="H73" i="1"/>
  <c r="H74" i="1"/>
  <c r="H77" i="1"/>
  <c r="H78" i="1"/>
  <c r="H79" i="1"/>
  <c r="H95" i="1"/>
  <c r="H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1" i="1"/>
  <c r="E32" i="1"/>
  <c r="E33" i="1"/>
  <c r="E34" i="1"/>
  <c r="E35" i="1"/>
  <c r="E36" i="1"/>
  <c r="E37" i="1"/>
  <c r="E38" i="1"/>
  <c r="E39" i="1"/>
  <c r="E40" i="1"/>
  <c r="E41" i="1"/>
  <c r="E48" i="1"/>
  <c r="E51" i="1"/>
  <c r="E52" i="1"/>
  <c r="E55" i="1"/>
  <c r="E56" i="1"/>
  <c r="E57" i="1"/>
  <c r="E58" i="1"/>
  <c r="E59" i="1"/>
  <c r="E60" i="1"/>
  <c r="E61" i="1"/>
  <c r="E62" i="1"/>
  <c r="E63" i="1"/>
  <c r="E64" i="1"/>
  <c r="E80" i="1"/>
  <c r="E81" i="1"/>
  <c r="E82" i="1"/>
  <c r="E83" i="1"/>
  <c r="E84" i="1"/>
  <c r="E85" i="1"/>
  <c r="E89" i="1"/>
  <c r="E90" i="1"/>
  <c r="E91" i="1"/>
  <c r="E92" i="1"/>
  <c r="E93" i="1"/>
  <c r="E95" i="1"/>
  <c r="E54" i="1" l="1"/>
</calcChain>
</file>

<file path=xl/sharedStrings.xml><?xml version="1.0" encoding="utf-8"?>
<sst xmlns="http://schemas.openxmlformats.org/spreadsheetml/2006/main" count="192" uniqueCount="186">
  <si>
    <t>ККД</t>
  </si>
  <si>
    <t>Доходи</t>
  </si>
  <si>
    <t>% викон.</t>
  </si>
  <si>
    <t>10000000</t>
  </si>
  <si>
    <t>Податкові надходження</t>
  </si>
  <si>
    <t>11000000</t>
  </si>
  <si>
    <t>Податки на доходи, податки на прибуток, податки на збільшення ринкової вартості</t>
  </si>
  <si>
    <t>11010000</t>
  </si>
  <si>
    <t>Податок та збір на доходи фізичних осіб</t>
  </si>
  <si>
    <t>11010100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</si>
  <si>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</si>
  <si>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11010400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</si>
  <si>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</si>
  <si>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11010500</t>
  </si>
  <si>
    <t>Податок на доходи фізичних осіб, що сплачується фізичними особами за результатами річного декларування</t>
  </si>
  <si>
    <t>11020000</t>
  </si>
  <si>
    <t>Податок на прибуток підприємств</t>
  </si>
  <si>
    <t>11020200</t>
  </si>
  <si>
    <t>Податок на прибуток підприємств та фінансових установ комунальної власності</t>
  </si>
  <si>
    <t>13000000</t>
  </si>
  <si>
    <t>Рентна плата та плата за використання інших природних ресурсів</t>
  </si>
  <si>
    <t>13010000</t>
  </si>
  <si>
    <t>Рентна плата за спеціальне використання лісових ресурсів</t>
  </si>
  <si>
    <t>13010100</t>
  </si>
  <si>
    <t>Рентна плата за спеціальне використання лісових ресурсів в частині деревини, заготовленої в порядку рубок головного користування</t>
  </si>
  <si>
    <t>13010200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</si>
  <si>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</t>
  </si>
  <si>
    <t>13030000</t>
  </si>
  <si>
    <t>Рентна плата за користування надрами загальнодержавного значення</t>
  </si>
  <si>
    <t>13030100</t>
  </si>
  <si>
    <t>Рентна плата за користування надрами для видобування інших корисних копалин загальнодержавного значення</t>
  </si>
  <si>
    <t>14000000</t>
  </si>
  <si>
    <t>Внутрішні податки на товари та послуги</t>
  </si>
  <si>
    <t>14020000</t>
  </si>
  <si>
    <t>Акцизний податок з вироблених в Україні підакцизних товарів (продукції)</t>
  </si>
  <si>
    <t>14021900</t>
  </si>
  <si>
    <t>Пальне</t>
  </si>
  <si>
    <t>14030000</t>
  </si>
  <si>
    <t>Акцизний податок з ввезених на митну територію України підакцизних товарів (продукції)</t>
  </si>
  <si>
    <t>14031900</t>
  </si>
  <si>
    <t>14040000</t>
  </si>
  <si>
    <t>Акцизний податок з реалізації суб`єктами господарювання роздрібної торгівлі підакцизних товарів</t>
  </si>
  <si>
    <t>14040100</t>
  </si>
  <si>
    <t>Акцизний податок з реалізації виробниками та/або імпортерами, у тому числі в роздрібній торгівлі тютюнових виробів, тютюну та промислових замінників тютюну, рідин, що використовуються в електронних сигаретах, що оподатковується згідно з підпунктом 213.1.1</t>
  </si>
  <si>
    <t>14040200</t>
  </si>
  <si>
    <t>Акцизний податок з реалізації суб`єктами господарювання роздрібної торгівлі підакцизних товарів (крім тих, що оподатковуються згідно з підпунктом 213.1.14 пункту 213.1 статті 213 Податкового кодексу України)</t>
  </si>
  <si>
    <t>18000000</t>
  </si>
  <si>
    <t>Місцеві податки та збори, що сплачуються (перераховуються) згідно з Податковим кодексом України</t>
  </si>
  <si>
    <t>18010000</t>
  </si>
  <si>
    <t>Податок на майно</t>
  </si>
  <si>
    <t>18010100</t>
  </si>
  <si>
    <t>Податок на нерухоме майно, відмінне від земельної ділянки, сплачений юридичними особами, які є власниками об`єктів житлової нерухомості</t>
  </si>
  <si>
    <t>18010200</t>
  </si>
  <si>
    <t>Податок на нерухоме майно, відмінне від земельної ділянки, сплачений фізичними особами, які є власниками об`єктів житлової нерухомості</t>
  </si>
  <si>
    <t>18010300</t>
  </si>
  <si>
    <t>Податок на нерухоме майно, відмінне від земельної ділянки, сплачений фізичними особами, які є власниками об`єктів нежитлової нерухомості</t>
  </si>
  <si>
    <t>18010400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</si>
  <si>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</t>
  </si>
  <si>
    <t>18010500</t>
  </si>
  <si>
    <t>Земельний податок з юридичних осіб</t>
  </si>
  <si>
    <t>18010600</t>
  </si>
  <si>
    <t>Орендна плата з юридичних осіб</t>
  </si>
  <si>
    <t>18010700</t>
  </si>
  <si>
    <t>Земельний податок з фізичних осіб</t>
  </si>
  <si>
    <t>18010900</t>
  </si>
  <si>
    <t>Орендна плата з фізичних осіб</t>
  </si>
  <si>
    <t>18050000</t>
  </si>
  <si>
    <t>Єдиний податок</t>
  </si>
  <si>
    <t>18050300</t>
  </si>
  <si>
    <t>Єдиний податок з юридичних осіб</t>
  </si>
  <si>
    <t>18050400</t>
  </si>
  <si>
    <t>Єдиний податок з фізичних осіб</t>
  </si>
  <si>
    <t>18050500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</si>
  <si>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</t>
  </si>
  <si>
    <t>20000000</t>
  </si>
  <si>
    <t>Неподаткові надходження</t>
  </si>
  <si>
    <t>21000000</t>
  </si>
  <si>
    <t>Доходи від власності та підприємницької діяльності</t>
  </si>
  <si>
    <t>21080000</t>
  </si>
  <si>
    <t>Інші надходження</t>
  </si>
  <si>
    <t>21081100</t>
  </si>
  <si>
    <t>Адміністративні штрафи та інші санкції</t>
  </si>
  <si>
    <t>21082400</t>
  </si>
  <si>
    <t>Кошти гарантійного та реєстраційного внесків, що визначені Законом України `Про оренду державного та комунального майна`, які підлягають перерахуванню оператором електронного майданчика до відповідного бюджету</t>
  </si>
  <si>
    <t>22000000</t>
  </si>
  <si>
    <t>Адміністративні збори та платежі, доходи від некомерційної господарської діяльності</t>
  </si>
  <si>
    <t>22010000</t>
  </si>
  <si>
    <t>Плата за надання адміністративних послуг</t>
  </si>
  <si>
    <t>22010300</t>
  </si>
  <si>
    <t>Адміністративний збір за проведення державної реєстрації юридичних осіб, фізичних осіб - підприємців та громадських формувань</t>
  </si>
  <si>
    <t>22012500</t>
  </si>
  <si>
    <t>Плата за надання інших адміністративних послуг</t>
  </si>
  <si>
    <t>22012600</t>
  </si>
  <si>
    <t>Адміністративний збір за державну реєстрацію речових прав на нерухоме майно та їх обтяжень</t>
  </si>
  <si>
    <t>22090000</t>
  </si>
  <si>
    <t>Державне мито</t>
  </si>
  <si>
    <t>22090100</t>
  </si>
  <si>
    <t>Державне мито, що сплачується за місцем розгляду та оформлення документів, у тому числі за оформлення документів на спадщину і дарування</t>
  </si>
  <si>
    <t>22090400</t>
  </si>
  <si>
    <t>Державне мито, пов`язане з видачею та оформленням закордонних паспортів (посвідок) та паспортів громадян України</t>
  </si>
  <si>
    <t>24000000</t>
  </si>
  <si>
    <t>Інші неподаткові надходження</t>
  </si>
  <si>
    <t>24060000</t>
  </si>
  <si>
    <t>24060300</t>
  </si>
  <si>
    <t>40000000</t>
  </si>
  <si>
    <t>Офіційні трансферти</t>
  </si>
  <si>
    <t>41000000</t>
  </si>
  <si>
    <t>Від органів державного управління</t>
  </si>
  <si>
    <t>41020000</t>
  </si>
  <si>
    <t>Дотації з державного бюджету місцевим бюджетам</t>
  </si>
  <si>
    <t>41020100</t>
  </si>
  <si>
    <t>Базова дотація</t>
  </si>
  <si>
    <t>41030000</t>
  </si>
  <si>
    <t>Субвенції з державного бюджету місцевим бюджетам</t>
  </si>
  <si>
    <t>41033900</t>
  </si>
  <si>
    <t>Освітня субвенція з державного бюджету місцевим бюджетам</t>
  </si>
  <si>
    <t>41050000</t>
  </si>
  <si>
    <t>Субвенції з місцевих бюджетів іншим місцевим бюджетам</t>
  </si>
  <si>
    <t>41051000</t>
  </si>
  <si>
    <t>Субвенція з місцевого бюджету на здійснення переданих видатків у сфері освіти за рахунок коштів освітньої субвенції</t>
  </si>
  <si>
    <t>41053900</t>
  </si>
  <si>
    <t>Інші субвенції з місцевого бюджету</t>
  </si>
  <si>
    <t xml:space="preserve"> </t>
  </si>
  <si>
    <t xml:space="preserve">Усього ( без урахування трансфертів) </t>
  </si>
  <si>
    <t xml:space="preserve">Усього </t>
  </si>
  <si>
    <t>Загальний фонд</t>
  </si>
  <si>
    <t>Спеціальний фонд</t>
  </si>
  <si>
    <t xml:space="preserve">План на рік </t>
  </si>
  <si>
    <t>Фактично виконано</t>
  </si>
  <si>
    <t>19000000</t>
  </si>
  <si>
    <t>Інші податки та збори</t>
  </si>
  <si>
    <t>19010000</t>
  </si>
  <si>
    <t>Екологічний податок</t>
  </si>
  <si>
    <t>19010100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</si>
  <si>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</si>
  <si>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19010200</t>
  </si>
  <si>
    <t>Надходження від скидів забруднюючих речовин безпосередньо у водні об`єкти</t>
  </si>
  <si>
    <t>19010300</t>
  </si>
  <si>
    <t>Надходження від розміщення відходів у спеціально відведених для цього місцях чи на об`єктах, крім розміщення окремих видів відходів як вторинної сировини</t>
  </si>
  <si>
    <t>24062100</t>
  </si>
  <si>
    <t>Грошові стягнення за шкоду, заподіяну порушенням законодавства про охорону навколишнього природного середовища внаслідок господарської та іншої діяльності</t>
  </si>
  <si>
    <t>25000000</t>
  </si>
  <si>
    <t>Власні надходження бюджетних установ</t>
  </si>
  <si>
    <t>25010000</t>
  </si>
  <si>
    <t>Надходження від плати за послуги, що надаються бюджетними установами згідно із законодавством</t>
  </si>
  <si>
    <t>25010100</t>
  </si>
  <si>
    <t>Плата за послуги, що надаються бюджетними установами згідно з їх основною діяльністю</t>
  </si>
  <si>
    <t>25010300</t>
  </si>
  <si>
    <t>Плата за оренду майна бюджетних установ, що здійснюється відповідно до Закону України `Про оренду державного та комунального майна`</t>
  </si>
  <si>
    <t>25010400</t>
  </si>
  <si>
    <t>Надходження бюджетних установ від реалізації в установленому порядку майна (крім нерухомого майна)</t>
  </si>
  <si>
    <t>25020000</t>
  </si>
  <si>
    <t>Інші джерела власних надходжень бюджетних установ</t>
  </si>
  <si>
    <t>25020100</t>
  </si>
  <si>
    <t>Благодійні внески, гранти та дарунки</t>
  </si>
  <si>
    <t>25020200</t>
  </si>
  <si>
    <t>Надходження, що отримують бюджетні установи від підприємств, організацій, фізичних осіб та від інших бюджетних установ для виконання цільових заходів, у тому числі заходів з відчуження для суспільних потреб земельних ділянок та розміщених на них інших об`</t>
  </si>
  <si>
    <t>30000000</t>
  </si>
  <si>
    <t>Доходи від операцій з капіталом</t>
  </si>
  <si>
    <t>31000000</t>
  </si>
  <si>
    <t>Надходження від продажу основного капіталу</t>
  </si>
  <si>
    <t>31030000</t>
  </si>
  <si>
    <t>Кошти від відчуження майна, що належить Автономній Республіці Крим та майна, що перебуває в комунальній власності</t>
  </si>
  <si>
    <t>33000000</t>
  </si>
  <si>
    <t>Кошти від продажу землі і нематеріальних активів</t>
  </si>
  <si>
    <t>33010000</t>
  </si>
  <si>
    <t>Кошти від продажу землі</t>
  </si>
  <si>
    <t>33010100</t>
  </si>
  <si>
    <t>Кошти від продажу земельних ділянок несільськогосподарського призначення, що перебувають у державній або комунальній власності, та земельних ділянок, які знаходяться на території Автономної Республіки Крим</t>
  </si>
  <si>
    <t>План на рік з урахуванням змін</t>
  </si>
  <si>
    <t>Дотації з місцевих бюджетів іншим місцевим бюджетам</t>
  </si>
  <si>
    <t>21010000</t>
  </si>
  <si>
    <t>Частина чистого прибутку (доходу) державних або комунальних унітарних підприємств та їх об`єднань, що вилучається до відповідного бюджету, та дивіденди (дохід), нараховані на акції (частки) господарських товариств, у статутних капіталах яких є державна аб</t>
  </si>
  <si>
    <t>21010300</t>
  </si>
  <si>
    <t>Частина чистого прибутку (доходу) комунальних унітарних підприємств та їх об`єднань, що вилучається до відповідного місцевого бюджету</t>
  </si>
  <si>
    <t>11011300</t>
  </si>
  <si>
    <t>Податок на доходи фізичних осіб у вигляді мінімального податкового зобов`язання, що підлягає сплаті фізичними особами</t>
  </si>
  <si>
    <t>41040000</t>
  </si>
  <si>
    <t>41040400</t>
  </si>
  <si>
    <t>Інші дотації з місцевого бюджету</t>
  </si>
  <si>
    <t>Звіт про виконання бюджету Старовижівської територіальної громади                                                   за І квартал 2025 року</t>
  </si>
  <si>
    <t>Субвенція з державного бюджету місцевим бюджетам на надання державної підтримки особам з особливими освітніми потребами</t>
  </si>
  <si>
    <t>Субвенція з державного бюджету місцевим бюджетам на реалізацію публічного інвестиційного проекту на забезпечення якісної, сучасної та доступної загальної середньої освіти `Нова українська школа`</t>
  </si>
  <si>
    <t>Субвенція з державного бюджету місцевим бюджетам на здійснення доплат педагогічним працівникам закладів загальної середньої освіти</t>
  </si>
  <si>
    <t>Субвенція з місцевого бюджету на забезпечення діяльності фахівців із супроводу ветеранів війни та демобілізованих осіб та окремі заходи з підтримки осіб, які захищали незалежність, суверенітет та територіальну цілісність України, за рахунок відповідної субвенції з державного бюджету</t>
  </si>
  <si>
    <t>(грн)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</si>
</sst>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0.00"/>
    <numFmt numFmtId="165" formatCode="0.0"/>
  </numFmts>
  <fonts count="12">
    <font>
      <sz val="10"/>
      <color theme="1"/>
      <name val="Calibri"/>
      <family val="2"/>
      <charset val="204"/>
      <scheme val="minor"/>
    </font>
    <font>
      <sz val="10"/>
      <color theme="1"/>
      <name val="Шрифт текста"/>
      <family val="2"/>
      <charset val="204"/>
    </font>
    <font>
      <b/>
      <sz val="10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0"/>
      <color indexed="8"/>
      <name val="MS Sans Serif"/>
      <charset val="204"/>
    </font>
    <font>
      <b/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0"/>
      <name val="Calibri"/>
      <family val="2"/>
      <charset val="204"/>
      <scheme val="minor"/>
    </font>
    <font>
      <b/>
      <sz val="18"/>
      <name val="Times New Roman"/>
      <family val="1"/>
      <charset val="204"/>
    </font>
    <font>
      <b/>
      <sz val="10"/>
      <name val="Calibri"/>
      <family val="2"/>
      <charset val="204"/>
      <scheme val="minor"/>
    </font>
    <font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5" fillId="0" borderId="0"/>
    <xf numFmtId="0" fontId="1" fillId="0" borderId="0"/>
  </cellStyleXfs>
  <cellXfs count="39">
    <xf numFmtId="0" fontId="0" fillId="0" borderId="0" xfId="0"/>
    <xf numFmtId="0" fontId="0" fillId="0" borderId="0" xfId="0" applyAlignment="1">
      <alignment horizontal="center"/>
    </xf>
    <xf numFmtId="165" fontId="0" fillId="0" borderId="2" xfId="0" applyNumberFormat="1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2" fillId="2" borderId="2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vertical="center" wrapText="1"/>
    </xf>
    <xf numFmtId="164" fontId="7" fillId="0" borderId="2" xfId="1" applyNumberFormat="1" applyFont="1" applyFill="1" applyBorder="1" applyAlignment="1">
      <alignment horizontal="center" vertical="center" wrapText="1"/>
    </xf>
    <xf numFmtId="164" fontId="7" fillId="0" borderId="2" xfId="1" applyNumberFormat="1" applyFont="1" applyFill="1" applyBorder="1" applyAlignment="1" applyProtection="1">
      <alignment horizontal="center" vertical="center" wrapText="1"/>
    </xf>
    <xf numFmtId="4" fontId="8" fillId="0" borderId="0" xfId="0" applyNumberFormat="1" applyFont="1"/>
    <xf numFmtId="49" fontId="7" fillId="0" borderId="2" xfId="1" applyNumberFormat="1" applyFont="1" applyFill="1" applyBorder="1" applyAlignment="1">
      <alignment horizontal="center" vertical="center" wrapText="1"/>
    </xf>
    <xf numFmtId="49" fontId="7" fillId="0" borderId="2" xfId="1" applyNumberFormat="1" applyFont="1" applyFill="1" applyBorder="1" applyAlignment="1" applyProtection="1">
      <alignment horizontal="center" vertical="center" wrapText="1"/>
    </xf>
    <xf numFmtId="0" fontId="8" fillId="0" borderId="0" xfId="0" applyFont="1"/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vertical="center" wrapText="1"/>
    </xf>
    <xf numFmtId="3" fontId="2" fillId="2" borderId="2" xfId="0" applyNumberFormat="1" applyFont="1" applyFill="1" applyBorder="1" applyAlignment="1">
      <alignment horizontal="center" vertical="center"/>
    </xf>
    <xf numFmtId="3" fontId="0" fillId="0" borderId="2" xfId="0" applyNumberFormat="1" applyBorder="1" applyAlignment="1">
      <alignment horizontal="center" vertical="center"/>
    </xf>
    <xf numFmtId="165" fontId="2" fillId="2" borderId="2" xfId="0" applyNumberFormat="1" applyFont="1" applyFill="1" applyBorder="1" applyAlignment="1">
      <alignment horizontal="center" vertical="center"/>
    </xf>
    <xf numFmtId="165" fontId="0" fillId="0" borderId="2" xfId="0" applyNumberFormat="1" applyBorder="1" applyAlignment="1">
      <alignment horizontal="center" vertical="center"/>
    </xf>
    <xf numFmtId="3" fontId="0" fillId="3" borderId="2" xfId="0" applyNumberFormat="1" applyFont="1" applyFill="1" applyBorder="1" applyAlignment="1">
      <alignment horizontal="center" vertical="center"/>
    </xf>
    <xf numFmtId="165" fontId="0" fillId="3" borderId="2" xfId="0" applyNumberFormat="1" applyFont="1" applyFill="1" applyBorder="1" applyAlignment="1">
      <alignment horizontal="center" vertical="center"/>
    </xf>
    <xf numFmtId="3" fontId="10" fillId="2" borderId="2" xfId="0" applyNumberFormat="1" applyFont="1" applyFill="1" applyBorder="1" applyAlignment="1">
      <alignment horizontal="center"/>
    </xf>
    <xf numFmtId="0" fontId="9" fillId="0" borderId="1" xfId="1" applyNumberFormat="1" applyFont="1" applyFill="1" applyBorder="1" applyAlignment="1" applyProtection="1">
      <alignment horizontal="center" vertical="top" wrapText="1"/>
    </xf>
    <xf numFmtId="3" fontId="10" fillId="2" borderId="2" xfId="0" applyNumberFormat="1" applyFont="1" applyFill="1" applyBorder="1" applyAlignment="1">
      <alignment horizontal="center" vertical="center"/>
    </xf>
    <xf numFmtId="165" fontId="10" fillId="2" borderId="2" xfId="0" applyNumberFormat="1" applyFont="1" applyFill="1" applyBorder="1" applyAlignment="1">
      <alignment horizontal="center" vertical="center"/>
    </xf>
    <xf numFmtId="3" fontId="8" fillId="0" borderId="2" xfId="0" applyNumberFormat="1" applyFont="1" applyBorder="1" applyAlignment="1">
      <alignment horizontal="center" vertical="center"/>
    </xf>
    <xf numFmtId="165" fontId="8" fillId="0" borderId="2" xfId="0" applyNumberFormat="1" applyFont="1" applyBorder="1" applyAlignment="1">
      <alignment horizontal="center" vertical="center"/>
    </xf>
    <xf numFmtId="3" fontId="8" fillId="2" borderId="2" xfId="0" applyNumberFormat="1" applyFont="1" applyFill="1" applyBorder="1" applyAlignment="1">
      <alignment horizontal="center" vertical="center"/>
    </xf>
    <xf numFmtId="165" fontId="8" fillId="2" borderId="2" xfId="0" applyNumberFormat="1" applyFont="1" applyFill="1" applyBorder="1" applyAlignment="1">
      <alignment horizontal="center" vertical="center"/>
    </xf>
    <xf numFmtId="3" fontId="10" fillId="3" borderId="2" xfId="0" applyNumberFormat="1" applyFont="1" applyFill="1" applyBorder="1" applyAlignment="1">
      <alignment horizontal="center" vertical="center"/>
    </xf>
    <xf numFmtId="165" fontId="10" fillId="3" borderId="2" xfId="0" applyNumberFormat="1" applyFont="1" applyFill="1" applyBorder="1" applyAlignment="1">
      <alignment horizontal="center" vertical="center"/>
    </xf>
    <xf numFmtId="3" fontId="8" fillId="3" borderId="2" xfId="0" applyNumberFormat="1" applyFont="1" applyFill="1" applyBorder="1" applyAlignment="1">
      <alignment horizontal="center" vertical="center"/>
    </xf>
    <xf numFmtId="165" fontId="8" fillId="3" borderId="2" xfId="0" applyNumberFormat="1" applyFont="1" applyFill="1" applyBorder="1" applyAlignment="1">
      <alignment horizontal="center" vertical="center"/>
    </xf>
    <xf numFmtId="3" fontId="10" fillId="2" borderId="2" xfId="0" applyNumberFormat="1" applyFont="1" applyFill="1" applyBorder="1"/>
    <xf numFmtId="0" fontId="9" fillId="0" borderId="1" xfId="1" applyNumberFormat="1" applyFont="1" applyFill="1" applyBorder="1" applyAlignment="1" applyProtection="1">
      <alignment horizontal="center" vertical="top" wrapText="1"/>
    </xf>
    <xf numFmtId="0" fontId="6" fillId="0" borderId="2" xfId="0" applyFont="1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11" fillId="0" borderId="1" xfId="1" applyNumberFormat="1" applyFont="1" applyFill="1" applyBorder="1" applyAlignment="1" applyProtection="1">
      <alignment horizontal="center" vertical="top" wrapText="1"/>
    </xf>
  </cellXfs>
  <cellStyles count="3">
    <cellStyle name="Звичайний 2" xfId="2"/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6"/>
  <sheetViews>
    <sheetView tabSelected="1" zoomScaleNormal="100" workbookViewId="0">
      <selection activeCell="B7" sqref="B7"/>
    </sheetView>
  </sheetViews>
  <sheetFormatPr defaultRowHeight="12.75"/>
  <cols>
    <col min="1" max="1" width="12.28515625" style="1" customWidth="1"/>
    <col min="2" max="2" width="72.42578125" style="3" customWidth="1"/>
    <col min="3" max="3" width="15.85546875" style="8" customWidth="1"/>
    <col min="4" max="4" width="12.5703125" style="8" customWidth="1"/>
    <col min="5" max="5" width="9.5703125" customWidth="1"/>
    <col min="6" max="7" width="11" style="11" customWidth="1"/>
    <col min="8" max="8" width="8.140625" customWidth="1"/>
  </cols>
  <sheetData>
    <row r="1" spans="1:8" ht="51" customHeight="1">
      <c r="A1" s="33" t="s">
        <v>180</v>
      </c>
      <c r="B1" s="33"/>
      <c r="C1" s="33"/>
      <c r="D1" s="33"/>
      <c r="E1" s="33"/>
      <c r="F1" s="33"/>
      <c r="G1" s="33"/>
      <c r="H1" s="33"/>
    </row>
    <row r="2" spans="1:8" ht="21" customHeight="1">
      <c r="A2" s="21"/>
      <c r="B2" s="21"/>
      <c r="C2" s="21"/>
      <c r="D2" s="21"/>
      <c r="E2" s="21"/>
      <c r="F2" s="21"/>
      <c r="G2" s="38" t="s">
        <v>185</v>
      </c>
      <c r="H2" s="21"/>
    </row>
    <row r="3" spans="1:8" ht="15">
      <c r="A3" s="34" t="s">
        <v>0</v>
      </c>
      <c r="B3" s="36" t="s">
        <v>1</v>
      </c>
      <c r="C3" s="34" t="s">
        <v>125</v>
      </c>
      <c r="D3" s="34"/>
      <c r="E3" s="34"/>
      <c r="F3" s="34" t="s">
        <v>126</v>
      </c>
      <c r="G3" s="34"/>
      <c r="H3" s="34"/>
    </row>
    <row r="4" spans="1:8" ht="45">
      <c r="A4" s="35"/>
      <c r="B4" s="37"/>
      <c r="C4" s="6" t="s">
        <v>169</v>
      </c>
      <c r="D4" s="7" t="s">
        <v>128</v>
      </c>
      <c r="E4" s="2" t="s">
        <v>2</v>
      </c>
      <c r="F4" s="9" t="s">
        <v>127</v>
      </c>
      <c r="G4" s="10" t="s">
        <v>128</v>
      </c>
      <c r="H4" s="2" t="s">
        <v>2</v>
      </c>
    </row>
    <row r="5" spans="1:8">
      <c r="A5" s="4" t="s">
        <v>3</v>
      </c>
      <c r="B5" s="5" t="s">
        <v>4</v>
      </c>
      <c r="C5" s="14">
        <f>SUM(C6+C14+C20+C28)</f>
        <v>57464000</v>
      </c>
      <c r="D5" s="14">
        <f>SUM(D6+D14+D20+D28)</f>
        <v>14065894.890000001</v>
      </c>
      <c r="E5" s="16">
        <f>D5/C5*100</f>
        <v>24.477751096338579</v>
      </c>
      <c r="F5" s="22">
        <v>14000</v>
      </c>
      <c r="G5" s="22">
        <f>G42</f>
        <v>2601.9300000000003</v>
      </c>
      <c r="H5" s="23">
        <f>G5/F5*100</f>
        <v>18.585214285714287</v>
      </c>
    </row>
    <row r="6" spans="1:8">
      <c r="A6" s="4" t="s">
        <v>5</v>
      </c>
      <c r="B6" s="5" t="s">
        <v>6</v>
      </c>
      <c r="C6" s="14">
        <f>SUM(C7+C12)</f>
        <v>30385000</v>
      </c>
      <c r="D6" s="14">
        <f>SUM(D7+D12)</f>
        <v>7302911.7699999996</v>
      </c>
      <c r="E6" s="16">
        <f t="shared" ref="E6:E64" si="0">D6/C6*100</f>
        <v>24.034595260819483</v>
      </c>
      <c r="F6" s="22"/>
      <c r="G6" s="22"/>
      <c r="H6" s="23"/>
    </row>
    <row r="7" spans="1:8">
      <c r="A7" s="4" t="s">
        <v>7</v>
      </c>
      <c r="B7" s="5" t="s">
        <v>8</v>
      </c>
      <c r="C7" s="14">
        <f>SUM(C8:C11)</f>
        <v>30375000</v>
      </c>
      <c r="D7" s="14">
        <f>SUM(D8:D11)</f>
        <v>7297841.9699999997</v>
      </c>
      <c r="E7" s="16">
        <f t="shared" si="0"/>
        <v>24.025817185185183</v>
      </c>
      <c r="F7" s="22"/>
      <c r="G7" s="22"/>
      <c r="H7" s="23"/>
    </row>
    <row r="8" spans="1:8" ht="25.5">
      <c r="A8" s="12" t="s">
        <v>9</v>
      </c>
      <c r="B8" s="13" t="s">
        <v>10</v>
      </c>
      <c r="C8" s="15">
        <v>27675000</v>
      </c>
      <c r="D8" s="15">
        <v>6671107.46</v>
      </c>
      <c r="E8" s="17">
        <f t="shared" si="0"/>
        <v>24.105176007226738</v>
      </c>
      <c r="F8" s="24"/>
      <c r="G8" s="24"/>
      <c r="H8" s="25"/>
    </row>
    <row r="9" spans="1:8" ht="25.5">
      <c r="A9" s="12" t="s">
        <v>11</v>
      </c>
      <c r="B9" s="13" t="s">
        <v>12</v>
      </c>
      <c r="C9" s="15">
        <v>1500000</v>
      </c>
      <c r="D9" s="15">
        <v>79834.34</v>
      </c>
      <c r="E9" s="17">
        <f t="shared" si="0"/>
        <v>5.322289333333333</v>
      </c>
      <c r="F9" s="24"/>
      <c r="G9" s="24"/>
      <c r="H9" s="25"/>
    </row>
    <row r="10" spans="1:8" ht="25.5">
      <c r="A10" s="12" t="s">
        <v>13</v>
      </c>
      <c r="B10" s="13" t="s">
        <v>14</v>
      </c>
      <c r="C10" s="15">
        <v>750000</v>
      </c>
      <c r="D10" s="15">
        <v>539722.94999999995</v>
      </c>
      <c r="E10" s="17">
        <f t="shared" si="0"/>
        <v>71.963059999999984</v>
      </c>
      <c r="F10" s="24"/>
      <c r="G10" s="24"/>
      <c r="H10" s="25"/>
    </row>
    <row r="11" spans="1:8" ht="25.5">
      <c r="A11" s="12" t="s">
        <v>175</v>
      </c>
      <c r="B11" s="13" t="s">
        <v>176</v>
      </c>
      <c r="C11" s="15">
        <v>450000</v>
      </c>
      <c r="D11" s="15">
        <v>7177.22</v>
      </c>
      <c r="E11" s="17">
        <f t="shared" si="0"/>
        <v>1.5949377777777778</v>
      </c>
      <c r="F11" s="24"/>
      <c r="G11" s="24"/>
      <c r="H11" s="25"/>
    </row>
    <row r="12" spans="1:8">
      <c r="A12" s="4" t="s">
        <v>15</v>
      </c>
      <c r="B12" s="5" t="s">
        <v>16</v>
      </c>
      <c r="C12" s="14">
        <f>C13</f>
        <v>10000</v>
      </c>
      <c r="D12" s="14">
        <f>D13</f>
        <v>5069.8</v>
      </c>
      <c r="E12" s="16">
        <f t="shared" si="0"/>
        <v>50.698</v>
      </c>
      <c r="F12" s="22"/>
      <c r="G12" s="22"/>
      <c r="H12" s="23"/>
    </row>
    <row r="13" spans="1:8">
      <c r="A13" s="12" t="s">
        <v>17</v>
      </c>
      <c r="B13" s="13" t="s">
        <v>18</v>
      </c>
      <c r="C13" s="15">
        <v>10000</v>
      </c>
      <c r="D13" s="15">
        <v>5069.8</v>
      </c>
      <c r="E13" s="17">
        <f t="shared" si="0"/>
        <v>50.698</v>
      </c>
      <c r="F13" s="24"/>
      <c r="G13" s="24"/>
      <c r="H13" s="25"/>
    </row>
    <row r="14" spans="1:8">
      <c r="A14" s="4" t="s">
        <v>19</v>
      </c>
      <c r="B14" s="5" t="s">
        <v>20</v>
      </c>
      <c r="C14" s="14">
        <f>SUM(C15+C18)</f>
        <v>1548000</v>
      </c>
      <c r="D14" s="14">
        <f>SUM(D15+D18)</f>
        <v>168398.04</v>
      </c>
      <c r="E14" s="16">
        <f t="shared" si="0"/>
        <v>10.878426356589149</v>
      </c>
      <c r="F14" s="22"/>
      <c r="G14" s="22"/>
      <c r="H14" s="23"/>
    </row>
    <row r="15" spans="1:8">
      <c r="A15" s="4" t="s">
        <v>21</v>
      </c>
      <c r="B15" s="5" t="s">
        <v>22</v>
      </c>
      <c r="C15" s="14">
        <f>SUM(C16:C17)</f>
        <v>1545000</v>
      </c>
      <c r="D15" s="14">
        <f>SUM(D16:D17)</f>
        <v>167296.61000000002</v>
      </c>
      <c r="E15" s="16">
        <f t="shared" si="0"/>
        <v>10.828259546925567</v>
      </c>
      <c r="F15" s="22"/>
      <c r="G15" s="22"/>
      <c r="H15" s="23"/>
    </row>
    <row r="16" spans="1:8" ht="25.5">
      <c r="A16" s="12" t="s">
        <v>23</v>
      </c>
      <c r="B16" s="13" t="s">
        <v>24</v>
      </c>
      <c r="C16" s="15">
        <v>1120000</v>
      </c>
      <c r="D16" s="15">
        <v>54454.01</v>
      </c>
      <c r="E16" s="17">
        <f t="shared" si="0"/>
        <v>4.8619651785714284</v>
      </c>
      <c r="F16" s="24"/>
      <c r="G16" s="24"/>
      <c r="H16" s="25"/>
    </row>
    <row r="17" spans="1:8" ht="38.25">
      <c r="A17" s="12" t="s">
        <v>25</v>
      </c>
      <c r="B17" s="13" t="s">
        <v>26</v>
      </c>
      <c r="C17" s="15">
        <v>425000</v>
      </c>
      <c r="D17" s="15">
        <v>112842.6</v>
      </c>
      <c r="E17" s="17">
        <f t="shared" si="0"/>
        <v>26.551200000000001</v>
      </c>
      <c r="F17" s="24"/>
      <c r="G17" s="24"/>
      <c r="H17" s="25"/>
    </row>
    <row r="18" spans="1:8">
      <c r="A18" s="4" t="s">
        <v>27</v>
      </c>
      <c r="B18" s="5" t="s">
        <v>28</v>
      </c>
      <c r="C18" s="14">
        <v>3000</v>
      </c>
      <c r="D18" s="14">
        <f>D19</f>
        <v>1101.43</v>
      </c>
      <c r="E18" s="16">
        <f t="shared" si="0"/>
        <v>36.714333333333336</v>
      </c>
      <c r="F18" s="22"/>
      <c r="G18" s="22"/>
      <c r="H18" s="23"/>
    </row>
    <row r="19" spans="1:8" ht="25.5">
      <c r="A19" s="12" t="s">
        <v>29</v>
      </c>
      <c r="B19" s="13" t="s">
        <v>30</v>
      </c>
      <c r="C19" s="15">
        <v>3000</v>
      </c>
      <c r="D19" s="15">
        <v>1101.43</v>
      </c>
      <c r="E19" s="17">
        <f t="shared" si="0"/>
        <v>36.714333333333336</v>
      </c>
      <c r="F19" s="24"/>
      <c r="G19" s="24"/>
      <c r="H19" s="25"/>
    </row>
    <row r="20" spans="1:8">
      <c r="A20" s="4" t="s">
        <v>31</v>
      </c>
      <c r="B20" s="5" t="s">
        <v>32</v>
      </c>
      <c r="C20" s="14">
        <f>SUM(C21+C23+C25)</f>
        <v>5050000</v>
      </c>
      <c r="D20" s="14">
        <f>SUM(D21+D23+D25)</f>
        <v>1514812.52</v>
      </c>
      <c r="E20" s="16">
        <f t="shared" si="0"/>
        <v>29.996287524752475</v>
      </c>
      <c r="F20" s="22"/>
      <c r="G20" s="22"/>
      <c r="H20" s="23"/>
    </row>
    <row r="21" spans="1:8">
      <c r="A21" s="4" t="s">
        <v>33</v>
      </c>
      <c r="B21" s="5" t="s">
        <v>34</v>
      </c>
      <c r="C21" s="14">
        <f>C22</f>
        <v>450000</v>
      </c>
      <c r="D21" s="14">
        <f>D22</f>
        <v>183730.56</v>
      </c>
      <c r="E21" s="16">
        <f t="shared" si="0"/>
        <v>40.829013333333329</v>
      </c>
      <c r="F21" s="22"/>
      <c r="G21" s="22"/>
      <c r="H21" s="23"/>
    </row>
    <row r="22" spans="1:8">
      <c r="A22" s="12" t="s">
        <v>35</v>
      </c>
      <c r="B22" s="13" t="s">
        <v>36</v>
      </c>
      <c r="C22" s="15">
        <v>450000</v>
      </c>
      <c r="D22" s="15">
        <v>183730.56</v>
      </c>
      <c r="E22" s="17">
        <f t="shared" si="0"/>
        <v>40.829013333333329</v>
      </c>
      <c r="F22" s="24"/>
      <c r="G22" s="24"/>
      <c r="H22" s="25"/>
    </row>
    <row r="23" spans="1:8" ht="25.5">
      <c r="A23" s="4" t="s">
        <v>37</v>
      </c>
      <c r="B23" s="5" t="s">
        <v>38</v>
      </c>
      <c r="C23" s="14">
        <f>C24</f>
        <v>2800000</v>
      </c>
      <c r="D23" s="14">
        <f>D24</f>
        <v>842381.36</v>
      </c>
      <c r="E23" s="16">
        <f t="shared" si="0"/>
        <v>30.085048571428569</v>
      </c>
      <c r="F23" s="22"/>
      <c r="G23" s="22"/>
      <c r="H23" s="23"/>
    </row>
    <row r="24" spans="1:8">
      <c r="A24" s="12" t="s">
        <v>39</v>
      </c>
      <c r="B24" s="13" t="s">
        <v>36</v>
      </c>
      <c r="C24" s="15">
        <v>2800000</v>
      </c>
      <c r="D24" s="15">
        <v>842381.36</v>
      </c>
      <c r="E24" s="17">
        <f t="shared" si="0"/>
        <v>30.085048571428569</v>
      </c>
      <c r="F24" s="24"/>
      <c r="G24" s="24"/>
      <c r="H24" s="25"/>
    </row>
    <row r="25" spans="1:8" ht="25.5">
      <c r="A25" s="4" t="s">
        <v>40</v>
      </c>
      <c r="B25" s="5" t="s">
        <v>41</v>
      </c>
      <c r="C25" s="14">
        <f>SUM(C26:C27)</f>
        <v>1800000</v>
      </c>
      <c r="D25" s="14">
        <f>SUM(D26:D27)</f>
        <v>488700.6</v>
      </c>
      <c r="E25" s="16">
        <f t="shared" si="0"/>
        <v>27.150033333333333</v>
      </c>
      <c r="F25" s="22"/>
      <c r="G25" s="22"/>
      <c r="H25" s="23"/>
    </row>
    <row r="26" spans="1:8" ht="51">
      <c r="A26" s="12" t="s">
        <v>42</v>
      </c>
      <c r="B26" s="13" t="s">
        <v>43</v>
      </c>
      <c r="C26" s="15">
        <v>1250000</v>
      </c>
      <c r="D26" s="15">
        <v>352174.37</v>
      </c>
      <c r="E26" s="17">
        <f t="shared" si="0"/>
        <v>28.173949599999997</v>
      </c>
      <c r="F26" s="24"/>
      <c r="G26" s="24"/>
      <c r="H26" s="25"/>
    </row>
    <row r="27" spans="1:8" ht="38.25">
      <c r="A27" s="12" t="s">
        <v>44</v>
      </c>
      <c r="B27" s="13" t="s">
        <v>45</v>
      </c>
      <c r="C27" s="15">
        <v>550000</v>
      </c>
      <c r="D27" s="15">
        <v>136526.23000000001</v>
      </c>
      <c r="E27" s="17">
        <f t="shared" si="0"/>
        <v>24.82295090909091</v>
      </c>
      <c r="F27" s="24"/>
      <c r="G27" s="24"/>
      <c r="H27" s="25"/>
    </row>
    <row r="28" spans="1:8" ht="25.5">
      <c r="A28" s="4" t="s">
        <v>46</v>
      </c>
      <c r="B28" s="5" t="s">
        <v>47</v>
      </c>
      <c r="C28" s="14">
        <f>SUM(C29+C38)</f>
        <v>20481000</v>
      </c>
      <c r="D28" s="14">
        <f>SUM(D29+D38)</f>
        <v>5079772.5600000005</v>
      </c>
      <c r="E28" s="16">
        <f t="shared" si="0"/>
        <v>24.802365900102537</v>
      </c>
      <c r="F28" s="22"/>
      <c r="G28" s="22"/>
      <c r="H28" s="23"/>
    </row>
    <row r="29" spans="1:8">
      <c r="A29" s="4" t="s">
        <v>48</v>
      </c>
      <c r="B29" s="5" t="s">
        <v>49</v>
      </c>
      <c r="C29" s="14">
        <f>SUM(C30:C37)</f>
        <v>5651000</v>
      </c>
      <c r="D29" s="14">
        <f>SUM(D30:D37)</f>
        <v>1266727.4600000002</v>
      </c>
      <c r="E29" s="16">
        <f t="shared" si="0"/>
        <v>22.415987612811893</v>
      </c>
      <c r="F29" s="22"/>
      <c r="G29" s="22"/>
      <c r="H29" s="23"/>
    </row>
    <row r="30" spans="1:8" ht="25.5">
      <c r="A30" s="12" t="s">
        <v>50</v>
      </c>
      <c r="B30" s="13" t="s">
        <v>51</v>
      </c>
      <c r="C30" s="15">
        <v>1000</v>
      </c>
      <c r="D30" s="15">
        <v>720</v>
      </c>
      <c r="E30" s="17">
        <f t="shared" si="0"/>
        <v>72</v>
      </c>
      <c r="F30" s="24"/>
      <c r="G30" s="24"/>
      <c r="H30" s="25"/>
    </row>
    <row r="31" spans="1:8" ht="25.5">
      <c r="A31" s="12" t="s">
        <v>52</v>
      </c>
      <c r="B31" s="13" t="s">
        <v>53</v>
      </c>
      <c r="C31" s="15">
        <v>120000</v>
      </c>
      <c r="D31" s="15">
        <v>20555.330000000002</v>
      </c>
      <c r="E31" s="17">
        <f t="shared" si="0"/>
        <v>17.129441666666668</v>
      </c>
      <c r="F31" s="24"/>
      <c r="G31" s="24"/>
      <c r="H31" s="25"/>
    </row>
    <row r="32" spans="1:8" ht="25.5">
      <c r="A32" s="12" t="s">
        <v>54</v>
      </c>
      <c r="B32" s="13" t="s">
        <v>55</v>
      </c>
      <c r="C32" s="15">
        <v>450000</v>
      </c>
      <c r="D32" s="15">
        <v>82426.03</v>
      </c>
      <c r="E32" s="17">
        <f t="shared" si="0"/>
        <v>18.316895555555554</v>
      </c>
      <c r="F32" s="24"/>
      <c r="G32" s="24"/>
      <c r="H32" s="25"/>
    </row>
    <row r="33" spans="1:8" ht="25.5">
      <c r="A33" s="12" t="s">
        <v>56</v>
      </c>
      <c r="B33" s="13" t="s">
        <v>57</v>
      </c>
      <c r="C33" s="15">
        <v>250000</v>
      </c>
      <c r="D33" s="15">
        <v>86801.919999999998</v>
      </c>
      <c r="E33" s="17">
        <f t="shared" si="0"/>
        <v>34.720768</v>
      </c>
      <c r="F33" s="24"/>
      <c r="G33" s="24"/>
      <c r="H33" s="25"/>
    </row>
    <row r="34" spans="1:8">
      <c r="A34" s="12" t="s">
        <v>58</v>
      </c>
      <c r="B34" s="13" t="s">
        <v>59</v>
      </c>
      <c r="C34" s="15">
        <v>1950000</v>
      </c>
      <c r="D34" s="15">
        <v>450190.78</v>
      </c>
      <c r="E34" s="17">
        <f t="shared" si="0"/>
        <v>23.086706666666668</v>
      </c>
      <c r="F34" s="24"/>
      <c r="G34" s="24"/>
      <c r="H34" s="25"/>
    </row>
    <row r="35" spans="1:8">
      <c r="A35" s="12" t="s">
        <v>60</v>
      </c>
      <c r="B35" s="13" t="s">
        <v>61</v>
      </c>
      <c r="C35" s="15">
        <v>1850000</v>
      </c>
      <c r="D35" s="15">
        <v>525506.54</v>
      </c>
      <c r="E35" s="17">
        <f t="shared" si="0"/>
        <v>28.40575891891892</v>
      </c>
      <c r="F35" s="24"/>
      <c r="G35" s="24"/>
      <c r="H35" s="25"/>
    </row>
    <row r="36" spans="1:8">
      <c r="A36" s="12" t="s">
        <v>62</v>
      </c>
      <c r="B36" s="13" t="s">
        <v>63</v>
      </c>
      <c r="C36" s="15">
        <v>400000</v>
      </c>
      <c r="D36" s="15">
        <v>15604.81</v>
      </c>
      <c r="E36" s="17">
        <f t="shared" si="0"/>
        <v>3.9012024999999997</v>
      </c>
      <c r="F36" s="24"/>
      <c r="G36" s="24"/>
      <c r="H36" s="25"/>
    </row>
    <row r="37" spans="1:8">
      <c r="A37" s="12" t="s">
        <v>64</v>
      </c>
      <c r="B37" s="13" t="s">
        <v>65</v>
      </c>
      <c r="C37" s="15">
        <v>630000</v>
      </c>
      <c r="D37" s="15">
        <v>84922.05</v>
      </c>
      <c r="E37" s="17">
        <f t="shared" si="0"/>
        <v>13.479690476190475</v>
      </c>
      <c r="F37" s="24"/>
      <c r="G37" s="24"/>
      <c r="H37" s="25"/>
    </row>
    <row r="38" spans="1:8" ht="18.75" customHeight="1">
      <c r="A38" s="4" t="s">
        <v>66</v>
      </c>
      <c r="B38" s="5" t="s">
        <v>67</v>
      </c>
      <c r="C38" s="14">
        <f>SUM(C39:C41)</f>
        <v>14830000</v>
      </c>
      <c r="D38" s="14">
        <f>SUM(D39:D41)</f>
        <v>3813045.1</v>
      </c>
      <c r="E38" s="16">
        <f t="shared" si="0"/>
        <v>25.711699932569115</v>
      </c>
      <c r="F38" s="22"/>
      <c r="G38" s="22"/>
      <c r="H38" s="23"/>
    </row>
    <row r="39" spans="1:8">
      <c r="A39" s="12" t="s">
        <v>68</v>
      </c>
      <c r="B39" s="13" t="s">
        <v>69</v>
      </c>
      <c r="C39" s="15">
        <v>830000</v>
      </c>
      <c r="D39" s="15">
        <v>119938.96</v>
      </c>
      <c r="E39" s="17">
        <f t="shared" si="0"/>
        <v>14.450477108433734</v>
      </c>
      <c r="F39" s="24"/>
      <c r="G39" s="24"/>
      <c r="H39" s="25"/>
    </row>
    <row r="40" spans="1:8">
      <c r="A40" s="12" t="s">
        <v>70</v>
      </c>
      <c r="B40" s="13" t="s">
        <v>71</v>
      </c>
      <c r="C40" s="15">
        <v>13400000</v>
      </c>
      <c r="D40" s="15">
        <v>3510754.83</v>
      </c>
      <c r="E40" s="17">
        <f t="shared" si="0"/>
        <v>26.199662910447763</v>
      </c>
      <c r="F40" s="24"/>
      <c r="G40" s="24"/>
      <c r="H40" s="25"/>
    </row>
    <row r="41" spans="1:8" ht="38.25">
      <c r="A41" s="12" t="s">
        <v>72</v>
      </c>
      <c r="B41" s="13" t="s">
        <v>73</v>
      </c>
      <c r="C41" s="15">
        <v>600000</v>
      </c>
      <c r="D41" s="15">
        <v>182351.31</v>
      </c>
      <c r="E41" s="17">
        <f t="shared" si="0"/>
        <v>30.391885000000002</v>
      </c>
      <c r="F41" s="24"/>
      <c r="G41" s="24"/>
      <c r="H41" s="25"/>
    </row>
    <row r="42" spans="1:8" ht="18.75" customHeight="1">
      <c r="A42" s="4" t="s">
        <v>129</v>
      </c>
      <c r="B42" s="5" t="s">
        <v>130</v>
      </c>
      <c r="C42" s="14"/>
      <c r="D42" s="14"/>
      <c r="E42" s="16"/>
      <c r="F42" s="22">
        <v>14000</v>
      </c>
      <c r="G42" s="22">
        <f>G43</f>
        <v>2601.9300000000003</v>
      </c>
      <c r="H42" s="23">
        <f t="shared" ref="H42:H69" si="1">G42/F42*100</f>
        <v>18.585214285714287</v>
      </c>
    </row>
    <row r="43" spans="1:8" ht="18.75" customHeight="1">
      <c r="A43" s="4" t="s">
        <v>131</v>
      </c>
      <c r="B43" s="5" t="s">
        <v>132</v>
      </c>
      <c r="C43" s="14"/>
      <c r="D43" s="14"/>
      <c r="E43" s="16"/>
      <c r="F43" s="22">
        <f>SUM(F44:F46)</f>
        <v>14000</v>
      </c>
      <c r="G43" s="22">
        <f>SUM(G44:G46)</f>
        <v>2601.9300000000003</v>
      </c>
      <c r="H43" s="23">
        <f t="shared" si="1"/>
        <v>18.585214285714287</v>
      </c>
    </row>
    <row r="44" spans="1:8" ht="38.25">
      <c r="A44" s="12" t="s">
        <v>133</v>
      </c>
      <c r="B44" s="13" t="s">
        <v>134</v>
      </c>
      <c r="C44" s="15"/>
      <c r="D44" s="15"/>
      <c r="E44" s="17"/>
      <c r="F44" s="24">
        <v>3300</v>
      </c>
      <c r="G44" s="24">
        <v>182.22</v>
      </c>
      <c r="H44" s="25">
        <f t="shared" si="1"/>
        <v>5.5218181818181815</v>
      </c>
    </row>
    <row r="45" spans="1:8">
      <c r="A45" s="12" t="s">
        <v>135</v>
      </c>
      <c r="B45" s="13" t="s">
        <v>136</v>
      </c>
      <c r="C45" s="15"/>
      <c r="D45" s="15"/>
      <c r="E45" s="17"/>
      <c r="F45" s="24">
        <v>4200</v>
      </c>
      <c r="G45" s="24">
        <v>884.44</v>
      </c>
      <c r="H45" s="25">
        <f t="shared" si="1"/>
        <v>21.058095238095241</v>
      </c>
    </row>
    <row r="46" spans="1:8" ht="25.5">
      <c r="A46" s="12" t="s">
        <v>137</v>
      </c>
      <c r="B46" s="13" t="s">
        <v>138</v>
      </c>
      <c r="C46" s="15"/>
      <c r="D46" s="15"/>
      <c r="E46" s="17"/>
      <c r="F46" s="24">
        <v>6500</v>
      </c>
      <c r="G46" s="24">
        <v>1535.27</v>
      </c>
      <c r="H46" s="25">
        <f t="shared" si="1"/>
        <v>23.619538461538461</v>
      </c>
    </row>
    <row r="47" spans="1:8">
      <c r="A47" s="4" t="s">
        <v>74</v>
      </c>
      <c r="B47" s="5" t="s">
        <v>75</v>
      </c>
      <c r="C47" s="14">
        <f>SUM(C48+C54+C62)</f>
        <v>1536000</v>
      </c>
      <c r="D47" s="14">
        <f>SUM(D48+D54+D62)</f>
        <v>381105.79000000004</v>
      </c>
      <c r="E47" s="16">
        <f t="shared" si="0"/>
        <v>24.81157486979167</v>
      </c>
      <c r="F47" s="22">
        <f>SUM(F62+F66)</f>
        <v>3107384.02</v>
      </c>
      <c r="G47" s="22">
        <f>SUM(G62+G66)</f>
        <v>1435574.16</v>
      </c>
      <c r="H47" s="23">
        <f t="shared" si="1"/>
        <v>46.198801009474202</v>
      </c>
    </row>
    <row r="48" spans="1:8">
      <c r="A48" s="4" t="s">
        <v>76</v>
      </c>
      <c r="B48" s="5" t="s">
        <v>77</v>
      </c>
      <c r="C48" s="14">
        <f>C51</f>
        <v>117000</v>
      </c>
      <c r="D48" s="14">
        <f>D51</f>
        <v>10985</v>
      </c>
      <c r="E48" s="16">
        <f t="shared" si="0"/>
        <v>9.3888888888888875</v>
      </c>
      <c r="F48" s="22"/>
      <c r="G48" s="22"/>
      <c r="H48" s="23"/>
    </row>
    <row r="49" spans="1:8" ht="51" hidden="1">
      <c r="A49" s="4" t="s">
        <v>171</v>
      </c>
      <c r="B49" s="5" t="s">
        <v>172</v>
      </c>
      <c r="C49" s="14"/>
      <c r="D49" s="14"/>
      <c r="E49" s="16"/>
      <c r="F49" s="22"/>
      <c r="G49" s="22"/>
      <c r="H49" s="23"/>
    </row>
    <row r="50" spans="1:8" ht="25.5" hidden="1">
      <c r="A50" s="12" t="s">
        <v>173</v>
      </c>
      <c r="B50" s="13" t="s">
        <v>174</v>
      </c>
      <c r="C50" s="15"/>
      <c r="D50" s="15"/>
      <c r="E50" s="17"/>
      <c r="F50" s="24"/>
      <c r="G50" s="24"/>
      <c r="H50" s="25"/>
    </row>
    <row r="51" spans="1:8" ht="17.25" customHeight="1">
      <c r="A51" s="4" t="s">
        <v>78</v>
      </c>
      <c r="B51" s="5" t="s">
        <v>79</v>
      </c>
      <c r="C51" s="14">
        <f>SUM(C52+C53)</f>
        <v>117000</v>
      </c>
      <c r="D51" s="14">
        <f>SUM(D52+D53)</f>
        <v>10985</v>
      </c>
      <c r="E51" s="16">
        <f t="shared" si="0"/>
        <v>9.3888888888888875</v>
      </c>
      <c r="F51" s="22"/>
      <c r="G51" s="22"/>
      <c r="H51" s="23"/>
    </row>
    <row r="52" spans="1:8" ht="20.25" customHeight="1">
      <c r="A52" s="12" t="s">
        <v>80</v>
      </c>
      <c r="B52" s="13" t="s">
        <v>81</v>
      </c>
      <c r="C52" s="15">
        <v>110000</v>
      </c>
      <c r="D52" s="15">
        <v>10985</v>
      </c>
      <c r="E52" s="17">
        <f t="shared" si="0"/>
        <v>9.9863636363636363</v>
      </c>
      <c r="F52" s="24"/>
      <c r="G52" s="24"/>
      <c r="H52" s="25"/>
    </row>
    <row r="53" spans="1:8" ht="38.25">
      <c r="A53" s="12" t="s">
        <v>82</v>
      </c>
      <c r="B53" s="13" t="s">
        <v>83</v>
      </c>
      <c r="C53" s="15">
        <v>7000</v>
      </c>
      <c r="D53" s="15"/>
      <c r="E53" s="17"/>
      <c r="F53" s="24"/>
      <c r="G53" s="24"/>
      <c r="H53" s="25"/>
    </row>
    <row r="54" spans="1:8" ht="25.5">
      <c r="A54" s="4" t="s">
        <v>84</v>
      </c>
      <c r="B54" s="5" t="s">
        <v>85</v>
      </c>
      <c r="C54" s="14">
        <f>SUM(C55+C59)</f>
        <v>1269000</v>
      </c>
      <c r="D54" s="14">
        <f>SUM(D55+D59)</f>
        <v>325267.64</v>
      </c>
      <c r="E54" s="16">
        <f t="shared" si="0"/>
        <v>25.631807722616234</v>
      </c>
      <c r="F54" s="22"/>
      <c r="G54" s="22"/>
      <c r="H54" s="23"/>
    </row>
    <row r="55" spans="1:8" ht="17.25" customHeight="1">
      <c r="A55" s="4" t="s">
        <v>86</v>
      </c>
      <c r="B55" s="5" t="s">
        <v>87</v>
      </c>
      <c r="C55" s="14">
        <f>SUM(C56:C58)</f>
        <v>1170000</v>
      </c>
      <c r="D55" s="14">
        <f>SUM(D56:D58)</f>
        <v>289087.19</v>
      </c>
      <c r="E55" s="16">
        <f t="shared" si="0"/>
        <v>24.708306837606838</v>
      </c>
      <c r="F55" s="22"/>
      <c r="G55" s="22"/>
      <c r="H55" s="23"/>
    </row>
    <row r="56" spans="1:8" ht="25.5">
      <c r="A56" s="12" t="s">
        <v>88</v>
      </c>
      <c r="B56" s="13" t="s">
        <v>89</v>
      </c>
      <c r="C56" s="15">
        <v>20000</v>
      </c>
      <c r="D56" s="15">
        <v>7270</v>
      </c>
      <c r="E56" s="17">
        <f t="shared" si="0"/>
        <v>36.35</v>
      </c>
      <c r="F56" s="24"/>
      <c r="G56" s="24"/>
      <c r="H56" s="25"/>
    </row>
    <row r="57" spans="1:8" ht="18" customHeight="1">
      <c r="A57" s="12" t="s">
        <v>90</v>
      </c>
      <c r="B57" s="13" t="s">
        <v>91</v>
      </c>
      <c r="C57" s="15">
        <v>730000</v>
      </c>
      <c r="D57" s="15">
        <v>142617.19</v>
      </c>
      <c r="E57" s="17">
        <f t="shared" si="0"/>
        <v>19.536601369863014</v>
      </c>
      <c r="F57" s="24"/>
      <c r="G57" s="24"/>
      <c r="H57" s="25"/>
    </row>
    <row r="58" spans="1:8" ht="25.5">
      <c r="A58" s="12" t="s">
        <v>92</v>
      </c>
      <c r="B58" s="13" t="s">
        <v>93</v>
      </c>
      <c r="C58" s="15">
        <v>420000</v>
      </c>
      <c r="D58" s="15">
        <v>139200</v>
      </c>
      <c r="E58" s="17">
        <f t="shared" si="0"/>
        <v>33.142857142857139</v>
      </c>
      <c r="F58" s="24"/>
      <c r="G58" s="24"/>
      <c r="H58" s="25"/>
    </row>
    <row r="59" spans="1:8" ht="17.25" customHeight="1">
      <c r="A59" s="4" t="s">
        <v>94</v>
      </c>
      <c r="B59" s="5" t="s">
        <v>95</v>
      </c>
      <c r="C59" s="14">
        <f>SUM(C60:C61)</f>
        <v>99000</v>
      </c>
      <c r="D59" s="14">
        <f>SUM(D60:D61)</f>
        <v>36180.449999999997</v>
      </c>
      <c r="E59" s="16">
        <f t="shared" si="0"/>
        <v>36.545909090909092</v>
      </c>
      <c r="F59" s="22"/>
      <c r="G59" s="22"/>
      <c r="H59" s="23"/>
    </row>
    <row r="60" spans="1:8" ht="25.5">
      <c r="A60" s="12" t="s">
        <v>96</v>
      </c>
      <c r="B60" s="13" t="s">
        <v>97</v>
      </c>
      <c r="C60" s="15">
        <v>95000</v>
      </c>
      <c r="D60" s="15">
        <v>36078.449999999997</v>
      </c>
      <c r="E60" s="17">
        <f t="shared" si="0"/>
        <v>37.977315789473678</v>
      </c>
      <c r="F60" s="24"/>
      <c r="G60" s="24"/>
      <c r="H60" s="25"/>
    </row>
    <row r="61" spans="1:8" ht="25.5">
      <c r="A61" s="12" t="s">
        <v>98</v>
      </c>
      <c r="B61" s="13" t="s">
        <v>99</v>
      </c>
      <c r="C61" s="15">
        <v>4000</v>
      </c>
      <c r="D61" s="15">
        <v>102</v>
      </c>
      <c r="E61" s="17">
        <f t="shared" si="0"/>
        <v>2.5499999999999998</v>
      </c>
      <c r="F61" s="24"/>
      <c r="G61" s="24"/>
      <c r="H61" s="25"/>
    </row>
    <row r="62" spans="1:8" ht="21.75" customHeight="1">
      <c r="A62" s="4" t="s">
        <v>100</v>
      </c>
      <c r="B62" s="5" t="s">
        <v>101</v>
      </c>
      <c r="C62" s="14">
        <v>150000</v>
      </c>
      <c r="D62" s="14">
        <f>D63</f>
        <v>44853.15</v>
      </c>
      <c r="E62" s="16">
        <f t="shared" si="0"/>
        <v>29.902100000000004</v>
      </c>
      <c r="F62" s="22">
        <f>F63</f>
        <v>32000</v>
      </c>
      <c r="G62" s="22">
        <f>G63</f>
        <v>36926.44</v>
      </c>
      <c r="H62" s="23">
        <f t="shared" si="1"/>
        <v>115.39512499999999</v>
      </c>
    </row>
    <row r="63" spans="1:8" ht="21" customHeight="1">
      <c r="A63" s="4" t="s">
        <v>102</v>
      </c>
      <c r="B63" s="5" t="s">
        <v>79</v>
      </c>
      <c r="C63" s="14">
        <v>150000</v>
      </c>
      <c r="D63" s="14">
        <f>D64</f>
        <v>44853.15</v>
      </c>
      <c r="E63" s="16">
        <f t="shared" si="0"/>
        <v>29.902100000000004</v>
      </c>
      <c r="F63" s="22">
        <f>SUM(F64:F65)</f>
        <v>32000</v>
      </c>
      <c r="G63" s="22">
        <f>SUM(G64:G65)</f>
        <v>36926.44</v>
      </c>
      <c r="H63" s="23">
        <f t="shared" si="1"/>
        <v>115.39512499999999</v>
      </c>
    </row>
    <row r="64" spans="1:8" ht="19.5" customHeight="1">
      <c r="A64" s="12" t="s">
        <v>103</v>
      </c>
      <c r="B64" s="13" t="s">
        <v>79</v>
      </c>
      <c r="C64" s="15">
        <v>150000</v>
      </c>
      <c r="D64" s="15">
        <v>44853.15</v>
      </c>
      <c r="E64" s="17">
        <f t="shared" si="0"/>
        <v>29.902100000000004</v>
      </c>
      <c r="F64" s="24"/>
      <c r="G64" s="24"/>
      <c r="H64" s="25"/>
    </row>
    <row r="65" spans="1:8" ht="25.5">
      <c r="A65" s="12" t="s">
        <v>139</v>
      </c>
      <c r="B65" s="13" t="s">
        <v>140</v>
      </c>
      <c r="C65" s="15"/>
      <c r="D65" s="15"/>
      <c r="E65" s="17"/>
      <c r="F65" s="24">
        <v>32000</v>
      </c>
      <c r="G65" s="24">
        <v>36926.44</v>
      </c>
      <c r="H65" s="25">
        <f t="shared" si="1"/>
        <v>115.39512499999999</v>
      </c>
    </row>
    <row r="66" spans="1:8">
      <c r="A66" s="4" t="s">
        <v>141</v>
      </c>
      <c r="B66" s="5" t="s">
        <v>142</v>
      </c>
      <c r="C66" s="14"/>
      <c r="D66" s="14"/>
      <c r="E66" s="16"/>
      <c r="F66" s="22">
        <f>SUM(F67+F71)</f>
        <v>3075384.02</v>
      </c>
      <c r="G66" s="22">
        <f>SUM(G67+G71)</f>
        <v>1398647.72</v>
      </c>
      <c r="H66" s="23">
        <f t="shared" si="1"/>
        <v>45.478799099697476</v>
      </c>
    </row>
    <row r="67" spans="1:8" ht="25.5">
      <c r="A67" s="4" t="s">
        <v>143</v>
      </c>
      <c r="B67" s="5" t="s">
        <v>144</v>
      </c>
      <c r="C67" s="14"/>
      <c r="D67" s="14"/>
      <c r="E67" s="16"/>
      <c r="F67" s="22">
        <f>SUM(F68:F70)</f>
        <v>1994024.67</v>
      </c>
      <c r="G67" s="22">
        <f>SUM(G68:G70)</f>
        <v>378894.66</v>
      </c>
      <c r="H67" s="23">
        <f t="shared" si="1"/>
        <v>19.001503125836454</v>
      </c>
    </row>
    <row r="68" spans="1:8" ht="25.5">
      <c r="A68" s="12" t="s">
        <v>145</v>
      </c>
      <c r="B68" s="13" t="s">
        <v>146</v>
      </c>
      <c r="C68" s="15"/>
      <c r="D68" s="15"/>
      <c r="E68" s="17"/>
      <c r="F68" s="24">
        <v>1124640.76</v>
      </c>
      <c r="G68" s="24">
        <v>199600.58</v>
      </c>
      <c r="H68" s="25">
        <f t="shared" si="1"/>
        <v>17.747941129218898</v>
      </c>
    </row>
    <row r="69" spans="1:8" ht="25.5">
      <c r="A69" s="12" t="s">
        <v>147</v>
      </c>
      <c r="B69" s="13" t="s">
        <v>148</v>
      </c>
      <c r="C69" s="15"/>
      <c r="D69" s="15"/>
      <c r="E69" s="17"/>
      <c r="F69" s="24">
        <v>869383.91</v>
      </c>
      <c r="G69" s="24">
        <v>179204.08</v>
      </c>
      <c r="H69" s="25">
        <f t="shared" si="1"/>
        <v>20.612767034071286</v>
      </c>
    </row>
    <row r="70" spans="1:8" ht="25.5">
      <c r="A70" s="12" t="s">
        <v>149</v>
      </c>
      <c r="B70" s="13" t="s">
        <v>150</v>
      </c>
      <c r="C70" s="15"/>
      <c r="D70" s="15"/>
      <c r="E70" s="17"/>
      <c r="F70" s="24"/>
      <c r="G70" s="24">
        <v>90</v>
      </c>
      <c r="H70" s="25"/>
    </row>
    <row r="71" spans="1:8" ht="19.5" customHeight="1">
      <c r="A71" s="4" t="s">
        <v>151</v>
      </c>
      <c r="B71" s="5" t="s">
        <v>152</v>
      </c>
      <c r="C71" s="14"/>
      <c r="D71" s="14"/>
      <c r="E71" s="16"/>
      <c r="F71" s="22">
        <f>SUM(F72:F73)</f>
        <v>1081359.3500000001</v>
      </c>
      <c r="G71" s="22">
        <f>SUM(G72:G73)</f>
        <v>1019753.06</v>
      </c>
      <c r="H71" s="23">
        <f t="shared" ref="H71:H96" si="2">G71/F71*100</f>
        <v>94.30288460538118</v>
      </c>
    </row>
    <row r="72" spans="1:8">
      <c r="A72" s="12" t="s">
        <v>153</v>
      </c>
      <c r="B72" s="13" t="s">
        <v>154</v>
      </c>
      <c r="C72" s="15"/>
      <c r="D72" s="15"/>
      <c r="E72" s="17"/>
      <c r="F72" s="24">
        <v>652083.89</v>
      </c>
      <c r="G72" s="24">
        <v>652083.89</v>
      </c>
      <c r="H72" s="25">
        <f t="shared" si="2"/>
        <v>100</v>
      </c>
    </row>
    <row r="73" spans="1:8" ht="51">
      <c r="A73" s="12" t="s">
        <v>155</v>
      </c>
      <c r="B73" s="13" t="s">
        <v>156</v>
      </c>
      <c r="C73" s="15"/>
      <c r="D73" s="15"/>
      <c r="E73" s="17"/>
      <c r="F73" s="24">
        <v>429275.46</v>
      </c>
      <c r="G73" s="24">
        <v>367669.17</v>
      </c>
      <c r="H73" s="25">
        <f t="shared" si="2"/>
        <v>85.648774332453087</v>
      </c>
    </row>
    <row r="74" spans="1:8" ht="18" customHeight="1">
      <c r="A74" s="4" t="s">
        <v>157</v>
      </c>
      <c r="B74" s="5" t="s">
        <v>158</v>
      </c>
      <c r="C74" s="14"/>
      <c r="D74" s="14"/>
      <c r="E74" s="16"/>
      <c r="F74" s="22">
        <f>SUM(F77+F75)</f>
        <v>850000</v>
      </c>
      <c r="G74" s="22">
        <f>SUM(G77+G75)</f>
        <v>261079.7</v>
      </c>
      <c r="H74" s="23">
        <f t="shared" si="2"/>
        <v>30.71525882352941</v>
      </c>
    </row>
    <row r="75" spans="1:8" ht="16.5" customHeight="1">
      <c r="A75" s="4" t="s">
        <v>159</v>
      </c>
      <c r="B75" s="5" t="s">
        <v>160</v>
      </c>
      <c r="C75" s="14"/>
      <c r="D75" s="14"/>
      <c r="E75" s="16"/>
      <c r="F75" s="22">
        <v>350000</v>
      </c>
      <c r="G75" s="22"/>
      <c r="H75" s="23"/>
    </row>
    <row r="76" spans="1:8" ht="25.5">
      <c r="A76" s="12" t="s">
        <v>161</v>
      </c>
      <c r="B76" s="13" t="s">
        <v>162</v>
      </c>
      <c r="C76" s="15"/>
      <c r="D76" s="15"/>
      <c r="E76" s="17"/>
      <c r="F76" s="24">
        <v>350000</v>
      </c>
      <c r="G76" s="24"/>
      <c r="H76" s="25"/>
    </row>
    <row r="77" spans="1:8">
      <c r="A77" s="4" t="s">
        <v>163</v>
      </c>
      <c r="B77" s="5" t="s">
        <v>164</v>
      </c>
      <c r="C77" s="14"/>
      <c r="D77" s="14"/>
      <c r="E77" s="16"/>
      <c r="F77" s="22">
        <f>F78</f>
        <v>500000</v>
      </c>
      <c r="G77" s="22">
        <f>G78</f>
        <v>261079.7</v>
      </c>
      <c r="H77" s="23">
        <f t="shared" si="2"/>
        <v>52.215940000000003</v>
      </c>
    </row>
    <row r="78" spans="1:8" ht="17.25" customHeight="1">
      <c r="A78" s="4" t="s">
        <v>165</v>
      </c>
      <c r="B78" s="5" t="s">
        <v>166</v>
      </c>
      <c r="C78" s="14"/>
      <c r="D78" s="14"/>
      <c r="E78" s="16"/>
      <c r="F78" s="22">
        <f>F79</f>
        <v>500000</v>
      </c>
      <c r="G78" s="22">
        <f>G79</f>
        <v>261079.7</v>
      </c>
      <c r="H78" s="23">
        <f t="shared" si="2"/>
        <v>52.215940000000003</v>
      </c>
    </row>
    <row r="79" spans="1:8" ht="38.25">
      <c r="A79" s="12" t="s">
        <v>167</v>
      </c>
      <c r="B79" s="13" t="s">
        <v>168</v>
      </c>
      <c r="C79" s="15"/>
      <c r="D79" s="15"/>
      <c r="E79" s="17"/>
      <c r="F79" s="24">
        <v>500000</v>
      </c>
      <c r="G79" s="24">
        <v>261079.7</v>
      </c>
      <c r="H79" s="25">
        <f t="shared" si="2"/>
        <v>52.215940000000003</v>
      </c>
    </row>
    <row r="80" spans="1:8" ht="26.25" customHeight="1">
      <c r="A80" s="4" t="s">
        <v>104</v>
      </c>
      <c r="B80" s="5" t="s">
        <v>105</v>
      </c>
      <c r="C80" s="14">
        <f>C81</f>
        <v>59823354.800000004</v>
      </c>
      <c r="D80" s="14">
        <f>D81</f>
        <v>18884234.77</v>
      </c>
      <c r="E80" s="16">
        <f t="shared" ref="E80:E96" si="3">D80/C80*100</f>
        <v>31.566659598301229</v>
      </c>
      <c r="F80" s="22"/>
      <c r="G80" s="22"/>
      <c r="H80" s="23"/>
    </row>
    <row r="81" spans="1:8" ht="18.75" customHeight="1">
      <c r="A81" s="4" t="s">
        <v>106</v>
      </c>
      <c r="B81" s="5" t="s">
        <v>107</v>
      </c>
      <c r="C81" s="14">
        <f>SUM(C82+C84+C89+C91)</f>
        <v>59823354.800000004</v>
      </c>
      <c r="D81" s="14">
        <f>SUM(D82+D84+D89+D91)</f>
        <v>18884234.77</v>
      </c>
      <c r="E81" s="16">
        <f t="shared" si="3"/>
        <v>31.566659598301229</v>
      </c>
      <c r="F81" s="22"/>
      <c r="G81" s="22"/>
      <c r="H81" s="23"/>
    </row>
    <row r="82" spans="1:8" ht="18" customHeight="1">
      <c r="A82" s="4" t="s">
        <v>108</v>
      </c>
      <c r="B82" s="5" t="s">
        <v>109</v>
      </c>
      <c r="C82" s="14">
        <f>C83</f>
        <v>17513400</v>
      </c>
      <c r="D82" s="14">
        <f>D83</f>
        <v>4378500</v>
      </c>
      <c r="E82" s="16">
        <f t="shared" si="3"/>
        <v>25.000856487032785</v>
      </c>
      <c r="F82" s="22"/>
      <c r="G82" s="22"/>
      <c r="H82" s="23"/>
    </row>
    <row r="83" spans="1:8" ht="18.75" customHeight="1">
      <c r="A83" s="12" t="s">
        <v>110</v>
      </c>
      <c r="B83" s="13" t="s">
        <v>111</v>
      </c>
      <c r="C83" s="15">
        <v>17513400</v>
      </c>
      <c r="D83" s="15">
        <v>4378500</v>
      </c>
      <c r="E83" s="17">
        <f t="shared" si="3"/>
        <v>25.000856487032785</v>
      </c>
      <c r="F83" s="24"/>
      <c r="G83" s="24"/>
      <c r="H83" s="25"/>
    </row>
    <row r="84" spans="1:8" ht="20.25" customHeight="1">
      <c r="A84" s="4" t="s">
        <v>112</v>
      </c>
      <c r="B84" s="5" t="s">
        <v>113</v>
      </c>
      <c r="C84" s="14">
        <f>SUM(C85:C88)</f>
        <v>37550100</v>
      </c>
      <c r="D84" s="14">
        <f>SUM(D85:D88)</f>
        <v>12996000</v>
      </c>
      <c r="E84" s="16">
        <f t="shared" si="3"/>
        <v>34.609761358824606</v>
      </c>
      <c r="F84" s="22"/>
      <c r="G84" s="22"/>
      <c r="H84" s="23"/>
    </row>
    <row r="85" spans="1:8" ht="17.25" customHeight="1">
      <c r="A85" s="12" t="s">
        <v>114</v>
      </c>
      <c r="B85" s="13" t="s">
        <v>115</v>
      </c>
      <c r="C85" s="15">
        <v>33677300</v>
      </c>
      <c r="D85" s="15">
        <v>11558100</v>
      </c>
      <c r="E85" s="17">
        <f t="shared" si="3"/>
        <v>34.320150368349005</v>
      </c>
      <c r="F85" s="24"/>
      <c r="G85" s="24"/>
      <c r="H85" s="25"/>
    </row>
    <row r="86" spans="1:8" ht="25.5">
      <c r="A86" s="12">
        <v>41035400</v>
      </c>
      <c r="B86" s="13" t="s">
        <v>181</v>
      </c>
      <c r="C86" s="15">
        <v>168000</v>
      </c>
      <c r="D86" s="15">
        <v>50400</v>
      </c>
      <c r="E86" s="17">
        <f t="shared" si="3"/>
        <v>30</v>
      </c>
      <c r="F86" s="24"/>
      <c r="G86" s="24"/>
      <c r="H86" s="25"/>
    </row>
    <row r="87" spans="1:8" ht="41.25" customHeight="1">
      <c r="A87" s="12">
        <v>41036000</v>
      </c>
      <c r="B87" s="13" t="s">
        <v>182</v>
      </c>
      <c r="C87" s="15">
        <v>929900</v>
      </c>
      <c r="D87" s="15"/>
      <c r="E87" s="17"/>
      <c r="F87" s="24"/>
      <c r="G87" s="24"/>
      <c r="H87" s="25"/>
    </row>
    <row r="88" spans="1:8" ht="31.5" customHeight="1">
      <c r="A88" s="12">
        <v>41036300</v>
      </c>
      <c r="B88" s="13" t="s">
        <v>183</v>
      </c>
      <c r="C88" s="15">
        <v>2774900</v>
      </c>
      <c r="D88" s="15">
        <v>1387500</v>
      </c>
      <c r="E88" s="17">
        <f t="shared" si="3"/>
        <v>50.001801866733942</v>
      </c>
      <c r="F88" s="24"/>
      <c r="G88" s="24"/>
      <c r="H88" s="25"/>
    </row>
    <row r="89" spans="1:8" ht="21" customHeight="1">
      <c r="A89" s="4" t="s">
        <v>177</v>
      </c>
      <c r="B89" s="5" t="s">
        <v>170</v>
      </c>
      <c r="C89" s="14">
        <f>C90</f>
        <v>12919.77</v>
      </c>
      <c r="D89" s="14">
        <f>SUM(D90)</f>
        <v>12919.77</v>
      </c>
      <c r="E89" s="16">
        <f t="shared" si="3"/>
        <v>100</v>
      </c>
      <c r="F89" s="26"/>
      <c r="G89" s="26"/>
      <c r="H89" s="27"/>
    </row>
    <row r="90" spans="1:8" ht="18.75" customHeight="1">
      <c r="A90" s="12" t="s">
        <v>178</v>
      </c>
      <c r="B90" s="13" t="s">
        <v>179</v>
      </c>
      <c r="C90" s="18">
        <v>12919.77</v>
      </c>
      <c r="D90" s="18">
        <v>12919.77</v>
      </c>
      <c r="E90" s="19">
        <f t="shared" si="3"/>
        <v>100</v>
      </c>
      <c r="F90" s="28"/>
      <c r="G90" s="28"/>
      <c r="H90" s="29"/>
    </row>
    <row r="91" spans="1:8" ht="18.75" customHeight="1">
      <c r="A91" s="4" t="s">
        <v>116</v>
      </c>
      <c r="B91" s="5" t="s">
        <v>117</v>
      </c>
      <c r="C91" s="14">
        <f>SUM(C92:C94)</f>
        <v>4746935.0299999993</v>
      </c>
      <c r="D91" s="14">
        <f>SUM(D92:D94)</f>
        <v>1496815</v>
      </c>
      <c r="E91" s="16">
        <f t="shared" si="3"/>
        <v>31.532241131178917</v>
      </c>
      <c r="F91" s="22"/>
      <c r="G91" s="22"/>
      <c r="H91" s="23"/>
    </row>
    <row r="92" spans="1:8" ht="25.5">
      <c r="A92" s="12" t="s">
        <v>118</v>
      </c>
      <c r="B92" s="13" t="s">
        <v>119</v>
      </c>
      <c r="C92" s="15">
        <v>1607400</v>
      </c>
      <c r="D92" s="15">
        <v>539100</v>
      </c>
      <c r="E92" s="17">
        <f t="shared" si="3"/>
        <v>33.538633818589027</v>
      </c>
      <c r="F92" s="24"/>
      <c r="G92" s="24"/>
      <c r="H92" s="25"/>
    </row>
    <row r="93" spans="1:8" ht="18" customHeight="1">
      <c r="A93" s="12" t="s">
        <v>120</v>
      </c>
      <c r="B93" s="13" t="s">
        <v>121</v>
      </c>
      <c r="C93" s="18">
        <v>2770958.03</v>
      </c>
      <c r="D93" s="18">
        <v>865570</v>
      </c>
      <c r="E93" s="19">
        <f t="shared" si="3"/>
        <v>31.237210763527877</v>
      </c>
      <c r="F93" s="30"/>
      <c r="G93" s="30"/>
      <c r="H93" s="31"/>
    </row>
    <row r="94" spans="1:8" ht="51">
      <c r="A94" s="12">
        <v>41059300</v>
      </c>
      <c r="B94" s="13" t="s">
        <v>184</v>
      </c>
      <c r="C94" s="18">
        <v>368577</v>
      </c>
      <c r="D94" s="18">
        <v>92145</v>
      </c>
      <c r="E94" s="19">
        <f t="shared" si="3"/>
        <v>25.000203485296151</v>
      </c>
      <c r="F94" s="30"/>
      <c r="G94" s="30"/>
      <c r="H94" s="31"/>
    </row>
    <row r="95" spans="1:8" ht="32.25" customHeight="1">
      <c r="A95" s="4" t="s">
        <v>122</v>
      </c>
      <c r="B95" s="5" t="s">
        <v>123</v>
      </c>
      <c r="C95" s="14">
        <f>SUM(C5+C47)</f>
        <v>59000000</v>
      </c>
      <c r="D95" s="14">
        <f>SUM(D5+D47)</f>
        <v>14447000.68</v>
      </c>
      <c r="E95" s="16">
        <f t="shared" si="3"/>
        <v>24.486441830508472</v>
      </c>
      <c r="F95" s="22">
        <f>SUM(F5+F47+F74)</f>
        <v>3971384.02</v>
      </c>
      <c r="G95" s="22">
        <f>SUM(G5+G47+G74)</f>
        <v>1699255.7899999998</v>
      </c>
      <c r="H95" s="23">
        <f t="shared" si="2"/>
        <v>42.787496284481698</v>
      </c>
    </row>
    <row r="96" spans="1:8" ht="38.25" customHeight="1">
      <c r="A96" s="4" t="s">
        <v>122</v>
      </c>
      <c r="B96" s="5" t="s">
        <v>124</v>
      </c>
      <c r="C96" s="20">
        <f>SUM(C80+C95)</f>
        <v>118823354.80000001</v>
      </c>
      <c r="D96" s="20">
        <f>SUM(D80+D95)</f>
        <v>33331235.449999999</v>
      </c>
      <c r="E96" s="16">
        <f t="shared" si="3"/>
        <v>28.051080956350845</v>
      </c>
      <c r="F96" s="32">
        <f>SUM(F80+F95)</f>
        <v>3971384.02</v>
      </c>
      <c r="G96" s="32">
        <f>SUM(G80+G95)</f>
        <v>1699255.7899999998</v>
      </c>
      <c r="H96" s="23">
        <f t="shared" si="2"/>
        <v>42.787496284481698</v>
      </c>
    </row>
  </sheetData>
  <mergeCells count="5">
    <mergeCell ref="A1:H1"/>
    <mergeCell ref="F3:H3"/>
    <mergeCell ref="A3:A4"/>
    <mergeCell ref="B3:B4"/>
    <mergeCell ref="C3:E3"/>
  </mergeCells>
  <pageMargins left="0" right="0" top="0" bottom="0" header="0" footer="0"/>
  <pageSetup paperSize="9" scale="7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2025-04-03T05:33:42Z</cp:lastPrinted>
  <dcterms:created xsi:type="dcterms:W3CDTF">2023-05-01T05:59:12Z</dcterms:created>
  <dcterms:modified xsi:type="dcterms:W3CDTF">2025-04-03T07:31:21Z</dcterms:modified>
</cp:coreProperties>
</file>